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経営企画室\企画係\【経営分析比較表】\H30決算\R020123〆 分析依頼\02 提出データ\02 簡水\"/>
    </mc:Choice>
  </mc:AlternateContent>
  <workbookProtection workbookAlgorithmName="SHA-512" workbookHashValue="BEkDKzi+GCZyeV4Fy9r3X0skwgTX795zjyfh2Gym+S+YjXeIa4l3/ZYnrIDkYEfcrC1OTrwG701UuMLDcU7fOA==" workbookSaltValue="V7426n2EVVtlqHEI/Jp4Vg==" workbookSpinCount="100000" lockStructure="1"/>
  <bookViews>
    <workbookView xWindow="0" yWindow="0" windowWidth="15360" windowHeight="7635"/>
  </bookViews>
  <sheets>
    <sheet name="法非適用_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<sst xmlns="http://schemas.openxmlformats.org/spreadsheetml/2006/main" count="225" uniqueCount="113">
  <si>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</si>
  <si>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</si>
  <si>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</si>
  <si>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</si>
  <si>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</si>
  <si>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</si>
  <si>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</si>
  <si>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</si>
  <si>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</si>
  <si>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</si>
  <si>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</si>
  <si>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</si>
  <si>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</si>
  <si>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</si>
  <si>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</si>
  <si>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</si>
  <si>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</si>
  <si>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</si>
  <si>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</si>
  <si>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</si>
  <si>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</si>
  <si>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</si>
  <si>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</si>
  <si>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</si>
  <si>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</si>
  <si>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</si>
  <si>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</si>
  <si>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</si>
  <si>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</si>
  <si>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</si>
  <si>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</si>
  <si>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</si>
  <si>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</si>
  <si>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</si>
  <si>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</si>
  <si>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</si>
  <si>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</si>
  <si>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</si>
  <si>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</si>
  <si>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</si>
  <si>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</si>
  <si>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</si>
  <si>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</si>
  <si>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</si>
  <si>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</si>
  <si>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</si>
  <si>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</si>
  <si>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</si>
  <si>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</si>
  <si>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</si>
  <si>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</si>
  <si>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</si>
  <si>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</si>
  <si>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</si>
  <si>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</si>
  <si>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</si>
  <si>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</si>
  <si>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</si>
  <si>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</si>
  <si>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</si>
  <si>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</si>
  <si>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</si>
  <si>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</si>
  <si>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</si>
  <si>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</si>
  <si>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</si>
  <si>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</si>
  <si>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</si>
  <si>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</si>
  <si>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</si>
  <si>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</si>
  <si>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</si>
  <si>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</si>
  <si>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</si>
  <si>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</si>
  <si>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</si>
  <si>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</si>
  <si>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</si>
  <si>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</si>
  <si>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</si>
  <si>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</si>
  <si>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</si>
  <si>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</si>
  <si>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</si>
  <si>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</si>
  <si>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</si>
  <si>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</si>
  <si>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</si>
  <si>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</si>
  <si>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</si>
  <si>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</si>
  <si>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</si>
  <si>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</si>
  <si>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</si>
  <si>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</si>
  <si>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</si>
  <si>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</si>
  <si>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熱海市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</si>
  <si>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</si>
  <si>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</si>
  <si>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</si>
  <si>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</si>
  <si>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</si>
  <si>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</si>
  <si>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</si>
  <si>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</si>
  <si>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</si>
  <si>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</si>
  <si>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</si>
  <si>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</si>
  <si>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本事業会計では、平成１９年度以降島内の管路更新を行っていない。2.③管路更新率のとおり、昭和55年に供給開始した海底送水管は間もなく耐用年数を迎えるため、更新時期について引き続き検討していくものである。
</t>
    <rPh sb="0" eb="1">
      <t>ホン</t>
    </rPh>
    <rPh sb="1" eb="3">
      <t>ジギョウ</t>
    </rPh>
    <rPh sb="3" eb="5">
      <t>カイケイ</t>
    </rPh>
    <rPh sb="34" eb="36">
      <t>カンロ</t>
    </rPh>
    <rPh sb="36" eb="38">
      <t>コウシン</t>
    </rPh>
    <rPh sb="38" eb="39">
      <t>リツ</t>
    </rPh>
    <rPh sb="44" eb="46">
      <t>ショウワ</t>
    </rPh>
    <phoneticPr fontId="4"/>
  </si>
  <si>
    <t xml:space="preserve">経営の健全性・効率性について、前年度に引き続き、類似団体と比較して著しく劣っている分野は見られなかった。また、前年度との比較においても大きな変動は見られなかった。
　項目別の分析として、1.①収益的収支比率については、92.35％と黒字であることを示す100％を割ってはいるが、類似団体平均値を上回る値であり、比較的健全といえる。当該会計は、一般会計からの繰入金で収支均衡を図っているが、総費用や地方債償還金が他団体に比べて抑えられていることから高い数値を維持している。
　また、1.④企業債残高対給水収益比率は194.44％と前年度比で微増している。これは、令和2年度より地方公営企業法適用に向け、地方（企業）債の発行を行っているためであるが、類似団体平均値と比べるとかなり低い値となっている。 
　なお、1.⑦施設利用率については35.76％と平均を下回る数値となっているが、これは観光関連施設の水需要に本事業会計は左右されるため「行楽時期と平常時における水需要の差」が影響したものと考えられる。
しかしながら、1.⑧有収率は98.00％と100％に近い数値となっており、施設の稼働状況が高い水準で収益に結びついているといえる。        
"　本事業会計では、島内の管路更新（布設又は布設替）を平成１９年度以降行なっていない。
「1.経営の健全性・効率性について」でも記載し、懸案となっている海底送水管については、更新時期について引続き市として検討していくものである。         
</t>
    <rPh sb="194" eb="197">
      <t>ソウヒヨウ</t>
    </rPh>
    <rPh sb="198" eb="200">
      <t>チホウ</t>
    </rPh>
    <rPh sb="200" eb="201">
      <t>サイ</t>
    </rPh>
    <rPh sb="201" eb="203">
      <t>ショウカン</t>
    </rPh>
    <rPh sb="203" eb="204">
      <t>キン</t>
    </rPh>
    <rPh sb="205" eb="206">
      <t>タ</t>
    </rPh>
    <rPh sb="206" eb="208">
      <t>ダンタイ</t>
    </rPh>
    <rPh sb="209" eb="210">
      <t>クラ</t>
    </rPh>
    <rPh sb="212" eb="213">
      <t>オサ</t>
    </rPh>
    <rPh sb="223" eb="224">
      <t>タカ</t>
    </rPh>
    <rPh sb="225" eb="227">
      <t>スウチ</t>
    </rPh>
    <rPh sb="228" eb="230">
      <t>イジ</t>
    </rPh>
    <rPh sb="280" eb="282">
      <t>レイワ</t>
    </rPh>
    <rPh sb="283" eb="285">
      <t>ネンド</t>
    </rPh>
    <rPh sb="297" eb="298">
      <t>ム</t>
    </rPh>
    <rPh sb="357" eb="359">
      <t>シセツ</t>
    </rPh>
    <rPh sb="359" eb="361">
      <t>リヨウ</t>
    </rPh>
    <rPh sb="361" eb="362">
      <t>リツ</t>
    </rPh>
    <rPh sb="374" eb="376">
      <t>ヘイキン</t>
    </rPh>
    <rPh sb="377" eb="379">
      <t>シタマワ</t>
    </rPh>
    <rPh sb="380" eb="382">
      <t>スウチ</t>
    </rPh>
    <rPh sb="393" eb="395">
      <t>カンコウ</t>
    </rPh>
    <rPh sb="395" eb="397">
      <t>カンレン</t>
    </rPh>
    <rPh sb="397" eb="399">
      <t>シセツ</t>
    </rPh>
    <rPh sb="400" eb="401">
      <t>ミズ</t>
    </rPh>
    <rPh sb="401" eb="403">
      <t>ジュヨウ</t>
    </rPh>
    <rPh sb="404" eb="405">
      <t>ホン</t>
    </rPh>
    <rPh sb="405" eb="407">
      <t>ジギョウ</t>
    </rPh>
    <rPh sb="407" eb="409">
      <t>カイケイ</t>
    </rPh>
    <rPh sb="410" eb="412">
      <t>サユウ</t>
    </rPh>
    <rPh sb="437" eb="439">
      <t>エイキョウ</t>
    </rPh>
    <rPh sb="444" eb="445">
      <t>カンガ</t>
    </rPh>
    <rPh sb="461" eb="462">
      <t>ユウ</t>
    </rPh>
    <rPh sb="462" eb="463">
      <t>シュウ</t>
    </rPh>
    <rPh sb="463" eb="464">
      <t>リツ</t>
    </rPh>
    <rPh sb="477" eb="478">
      <t>チカ</t>
    </rPh>
    <rPh sb="479" eb="481">
      <t>スウチ</t>
    </rPh>
    <rPh sb="488" eb="490">
      <t>シセツ</t>
    </rPh>
    <rPh sb="491" eb="493">
      <t>カドウ</t>
    </rPh>
    <rPh sb="493" eb="495">
      <t>ジョウキョウ</t>
    </rPh>
    <rPh sb="496" eb="497">
      <t>タカ</t>
    </rPh>
    <rPh sb="498" eb="500">
      <t>スイジュン</t>
    </rPh>
    <rPh sb="501" eb="503">
      <t>シュウエキ</t>
    </rPh>
    <rPh sb="504" eb="505">
      <t>ムス</t>
    </rPh>
    <phoneticPr fontId="4"/>
  </si>
  <si>
    <t>これまで特別会計として運営してきたが、令和2年4月1日に水道事業会計へ統合することにより、安定した供給に取り組みつつ料金回収率については、引き続き高い水準を目指していくのものである。</t>
    <rPh sb="4" eb="6">
      <t>トクベツ</t>
    </rPh>
    <rPh sb="6" eb="8">
      <t>カイケイ</t>
    </rPh>
    <rPh sb="11" eb="13">
      <t>ウンエイ</t>
    </rPh>
    <rPh sb="19" eb="21">
      <t>レイワ</t>
    </rPh>
    <rPh sb="22" eb="23">
      <t>ネン</t>
    </rPh>
    <rPh sb="24" eb="25">
      <t>ガツ</t>
    </rPh>
    <rPh sb="25" eb="27">
      <t>ツイタチ</t>
    </rPh>
    <rPh sb="28" eb="30">
      <t>スイドウ</t>
    </rPh>
    <rPh sb="30" eb="32">
      <t>ジギョウ</t>
    </rPh>
    <rPh sb="32" eb="34">
      <t>カイケイ</t>
    </rPh>
    <rPh sb="35" eb="37">
      <t>トウゴウ</t>
    </rPh>
    <rPh sb="45" eb="47">
      <t>アンテイ</t>
    </rPh>
    <rPh sb="49" eb="51">
      <t>キョウキュウ</t>
    </rPh>
    <rPh sb="52" eb="53">
      <t>ト</t>
    </rPh>
    <rPh sb="54" eb="55">
      <t>ク</t>
    </rPh>
    <rPh sb="58" eb="60">
      <t>リョウキン</t>
    </rPh>
    <rPh sb="60" eb="62">
      <t>カイシュウ</t>
    </rPh>
    <rPh sb="62" eb="63">
      <t>リツ</t>
    </rPh>
    <rPh sb="69" eb="70">
      <t>ヒ</t>
    </rPh>
    <rPh sb="71" eb="72">
      <t>ツヅ</t>
    </rPh>
    <rPh sb="73" eb="74">
      <t>タカ</t>
    </rPh>
    <rPh sb="75" eb="77">
      <t>スイジュン</t>
    </rPh>
    <rPh sb="78" eb="80">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</si>
</sst>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11-4060-A8B9-5D344A9A0E0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2611-4060-A8B9-5D344A9A0E0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40.33</c:v>
                </c:pt>
                <c:pt idx="1">
                  <c:v>40.98</c:v>
                </c:pt>
                <c:pt idx="2">
                  <c:v>37.18</c:v>
                </c:pt>
                <c:pt idx="3">
                  <c:v>36.36</c:v>
                </c:pt>
                <c:pt idx="4">
                  <c:v>35.76</c:v>
                </c:pt>
              </c:numCache>
            </c:numRef>
          </c:val>
          <c:extLst>
            <c:ext xmlns:c16="http://schemas.microsoft.com/office/drawing/2014/chart" uri="{C3380CC4-5D6E-409C-BE32-E72D297353CC}">
              <c16:uniqueId val="{00000000-9627-4AD1-978A-B32EEEAEBAD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9627-4AD1-978A-B32EEEAEBAD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89.46</c:v>
                </c:pt>
                <c:pt idx="1">
                  <c:v>90.11</c:v>
                </c:pt>
                <c:pt idx="2">
                  <c:v>99.67</c:v>
                </c:pt>
                <c:pt idx="3">
                  <c:v>99.78</c:v>
                </c:pt>
                <c:pt idx="4">
                  <c:v>98</c:v>
                </c:pt>
              </c:numCache>
            </c:numRef>
          </c:val>
          <c:extLst>
            <c:ext xmlns:c16="http://schemas.microsoft.com/office/drawing/2014/chart" uri="{C3380CC4-5D6E-409C-BE32-E72D297353CC}">
              <c16:uniqueId val="{00000000-AF06-4FF1-9E3F-1653A2637DE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AF06-4FF1-9E3F-1653A2637DE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96.15</c:v>
                </c:pt>
                <c:pt idx="1">
                  <c:v>96.16</c:v>
                </c:pt>
                <c:pt idx="2">
                  <c:v>93.41</c:v>
                </c:pt>
                <c:pt idx="3">
                  <c:v>92.5</c:v>
                </c:pt>
                <c:pt idx="4">
                  <c:v>92.35</c:v>
                </c:pt>
              </c:numCache>
            </c:numRef>
          </c:val>
          <c:extLst>
            <c:ext xmlns:c16="http://schemas.microsoft.com/office/drawing/2014/chart" uri="{C3380CC4-5D6E-409C-BE32-E72D297353CC}">
              <c16:uniqueId val="{00000000-B242-47F0-A912-1C929761A02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B242-47F0-A912-1C929761A02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9D-4699-907D-7EB751C3C80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9D-4699-907D-7EB751C3C80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2D-4D92-BDAB-3AB184FFE1B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2D-4D92-BDAB-3AB184FFE1B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ED-4186-80BC-6EF491C6458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ED-4186-80BC-6EF491C6458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AC-4562-9C33-9297F00519A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AC-4562-9C33-9297F00519A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151.77000000000001</c:v>
                </c:pt>
                <c:pt idx="1">
                  <c:v>166.98</c:v>
                </c:pt>
                <c:pt idx="2">
                  <c:v>174.49</c:v>
                </c:pt>
                <c:pt idx="3">
                  <c:v>181.71</c:v>
                </c:pt>
                <c:pt idx="4">
                  <c:v>194.44</c:v>
                </c:pt>
              </c:numCache>
            </c:numRef>
          </c:val>
          <c:extLst>
            <c:ext xmlns:c16="http://schemas.microsoft.com/office/drawing/2014/chart" uri="{C3380CC4-5D6E-409C-BE32-E72D297353CC}">
              <c16:uniqueId val="{00000000-C66B-4D05-9B51-8444CBFDA62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C66B-4D05-9B51-8444CBFDA62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89.62</c:v>
                </c:pt>
                <c:pt idx="1">
                  <c:v>89.63</c:v>
                </c:pt>
                <c:pt idx="2">
                  <c:v>80.010000000000005</c:v>
                </c:pt>
                <c:pt idx="3">
                  <c:v>87.21</c:v>
                </c:pt>
                <c:pt idx="4">
                  <c:v>84.1</c:v>
                </c:pt>
              </c:numCache>
            </c:numRef>
          </c:val>
          <c:extLst>
            <c:ext xmlns:c16="http://schemas.microsoft.com/office/drawing/2014/chart" uri="{C3380CC4-5D6E-409C-BE32-E72D297353CC}">
              <c16:uniqueId val="{00000000-7C99-4420-9754-4CA47E56C0A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7C99-4420-9754-4CA47E56C0A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223.6</c:v>
                </c:pt>
                <c:pt idx="1">
                  <c:v>224.75</c:v>
                </c:pt>
                <c:pt idx="2">
                  <c:v>252.3</c:v>
                </c:pt>
                <c:pt idx="3">
                  <c:v>231.4</c:v>
                </c:pt>
                <c:pt idx="4">
                  <c:v>240.03</c:v>
                </c:pt>
              </c:numCache>
            </c:numRef>
          </c:val>
          <c:extLst>
            <c:ext xmlns:c16="http://schemas.microsoft.com/office/drawing/2014/chart" uri="{C3380CC4-5D6E-409C-BE32-E72D297353CC}">
              <c16:uniqueId val="{00000000-8EA5-4384-BA2A-DBBA7D6EE11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8EA5-4384-BA2A-DBBA7D6EE11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熱海市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37042</v>
      </c>
      <c r="AM8" s="50"/>
      <c r="AN8" s="50"/>
      <c r="AO8" s="50"/>
      <c r="AP8" s="50"/>
      <c r="AQ8" s="50"/>
      <c r="AR8" s="50"/>
      <c r="AS8" s="50"/>
      <c r="AT8" s="46">
        <f>データ!$S$6</f>
        <v>61.78</v>
      </c>
      <c r="AU8" s="46"/>
      <c r="AV8" s="46"/>
      <c r="AW8" s="46"/>
      <c r="AX8" s="46"/>
      <c r="AY8" s="46"/>
      <c r="AZ8" s="46"/>
      <c r="BA8" s="46"/>
      <c r="BB8" s="46">
        <f>データ!$T$6</f>
        <v>599.58000000000004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0.49</v>
      </c>
      <c r="Q10" s="46"/>
      <c r="R10" s="46"/>
      <c r="S10" s="46"/>
      <c r="T10" s="46"/>
      <c r="U10" s="46"/>
      <c r="V10" s="46"/>
      <c r="W10" s="50">
        <f>データ!$Q$6</f>
        <v>3403</v>
      </c>
      <c r="X10" s="50"/>
      <c r="Y10" s="50"/>
      <c r="Z10" s="50"/>
      <c r="AA10" s="50"/>
      <c r="AB10" s="50"/>
      <c r="AC10" s="50"/>
      <c r="AD10" s="2"/>
      <c r="AE10" s="2"/>
      <c r="AF10" s="2"/>
      <c r="AG10" s="2"/>
      <c r="AH10" s="2"/>
      <c r="AI10" s="2"/>
      <c r="AJ10" s="2"/>
      <c r="AK10" s="2"/>
      <c r="AL10" s="50">
        <f>データ!$U$6</f>
        <v>182</v>
      </c>
      <c r="AM10" s="50"/>
      <c r="AN10" s="50"/>
      <c r="AO10" s="50"/>
      <c r="AP10" s="50"/>
      <c r="AQ10" s="50"/>
      <c r="AR10" s="50"/>
      <c r="AS10" s="50"/>
      <c r="AT10" s="46">
        <f>データ!$V$6</f>
        <v>0.44</v>
      </c>
      <c r="AU10" s="46"/>
      <c r="AV10" s="46"/>
      <c r="AW10" s="46"/>
      <c r="AX10" s="46"/>
      <c r="AY10" s="46"/>
      <c r="AZ10" s="46"/>
      <c r="BA10" s="46"/>
      <c r="BB10" s="46">
        <f>データ!$W$6</f>
        <v>413.64</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111</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110</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112</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43</v>
      </c>
      <c r="O85" s="27" t="str">
        <f>データ!EN6</f>
        <v>【0.54】</v>
      </c>
    </row>
  </sheetData>
  <sheetProtection algorithmName="SHA-512" hashValue="Kk+Weo/3ibIyV/ZhcgywlSqREoOmD7qBIduvZNTmXcPs8nd7m7u7L9yNPhMJ8/Hi6XA+TzLNzUacU57ds5+xuA==" saltValue="E/kJFwc5adVO0+EdAQeUd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82" t="s">
        <v>53</v>
      </c>
      <c r="I3" s="83"/>
      <c r="J3" s="83"/>
      <c r="K3" s="83"/>
      <c r="L3" s="83"/>
      <c r="M3" s="83"/>
      <c r="N3" s="83"/>
      <c r="O3" s="83"/>
      <c r="P3" s="83"/>
      <c r="Q3" s="83"/>
      <c r="R3" s="83"/>
      <c r="S3" s="83"/>
      <c r="T3" s="83"/>
      <c r="U3" s="83"/>
      <c r="V3" s="83"/>
      <c r="W3" s="84"/>
      <c r="X3" s="88" t="s">
        <v>54</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55</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56</v>
      </c>
      <c r="B4" s="31"/>
      <c r="C4" s="31"/>
      <c r="D4" s="31"/>
      <c r="E4" s="31"/>
      <c r="F4" s="31"/>
      <c r="G4" s="31"/>
      <c r="H4" s="85"/>
      <c r="I4" s="86"/>
      <c r="J4" s="86"/>
      <c r="K4" s="86"/>
      <c r="L4" s="86"/>
      <c r="M4" s="86"/>
      <c r="N4" s="86"/>
      <c r="O4" s="86"/>
      <c r="P4" s="86"/>
      <c r="Q4" s="86"/>
      <c r="R4" s="86"/>
      <c r="S4" s="86"/>
      <c r="T4" s="86"/>
      <c r="U4" s="86"/>
      <c r="V4" s="86"/>
      <c r="W4" s="87"/>
      <c r="X4" s="81" t="s">
        <v>57</v>
      </c>
      <c r="Y4" s="81"/>
      <c r="Z4" s="81"/>
      <c r="AA4" s="81"/>
      <c r="AB4" s="81"/>
      <c r="AC4" s="81"/>
      <c r="AD4" s="81"/>
      <c r="AE4" s="81"/>
      <c r="AF4" s="81"/>
      <c r="AG4" s="81"/>
      <c r="AH4" s="81"/>
      <c r="AI4" s="81" t="s">
        <v>58</v>
      </c>
      <c r="AJ4" s="81"/>
      <c r="AK4" s="81"/>
      <c r="AL4" s="81"/>
      <c r="AM4" s="81"/>
      <c r="AN4" s="81"/>
      <c r="AO4" s="81"/>
      <c r="AP4" s="81"/>
      <c r="AQ4" s="81"/>
      <c r="AR4" s="81"/>
      <c r="AS4" s="81"/>
      <c r="AT4" s="81" t="s">
        <v>59</v>
      </c>
      <c r="AU4" s="81"/>
      <c r="AV4" s="81"/>
      <c r="AW4" s="81"/>
      <c r="AX4" s="81"/>
      <c r="AY4" s="81"/>
      <c r="AZ4" s="81"/>
      <c r="BA4" s="81"/>
      <c r="BB4" s="81"/>
      <c r="BC4" s="81"/>
      <c r="BD4" s="81"/>
      <c r="BE4" s="81" t="s">
        <v>60</v>
      </c>
      <c r="BF4" s="81"/>
      <c r="BG4" s="81"/>
      <c r="BH4" s="81"/>
      <c r="BI4" s="81"/>
      <c r="BJ4" s="81"/>
      <c r="BK4" s="81"/>
      <c r="BL4" s="81"/>
      <c r="BM4" s="81"/>
      <c r="BN4" s="81"/>
      <c r="BO4" s="81"/>
      <c r="BP4" s="81" t="s">
        <v>61</v>
      </c>
      <c r="BQ4" s="81"/>
      <c r="BR4" s="81"/>
      <c r="BS4" s="81"/>
      <c r="BT4" s="81"/>
      <c r="BU4" s="81"/>
      <c r="BV4" s="81"/>
      <c r="BW4" s="81"/>
      <c r="BX4" s="81"/>
      <c r="BY4" s="81"/>
      <c r="BZ4" s="81"/>
      <c r="CA4" s="81" t="s">
        <v>62</v>
      </c>
      <c r="CB4" s="81"/>
      <c r="CC4" s="81"/>
      <c r="CD4" s="81"/>
      <c r="CE4" s="81"/>
      <c r="CF4" s="81"/>
      <c r="CG4" s="81"/>
      <c r="CH4" s="81"/>
      <c r="CI4" s="81"/>
      <c r="CJ4" s="81"/>
      <c r="CK4" s="81"/>
      <c r="CL4" s="81" t="s">
        <v>63</v>
      </c>
      <c r="CM4" s="81"/>
      <c r="CN4" s="81"/>
      <c r="CO4" s="81"/>
      <c r="CP4" s="81"/>
      <c r="CQ4" s="81"/>
      <c r="CR4" s="81"/>
      <c r="CS4" s="81"/>
      <c r="CT4" s="81"/>
      <c r="CU4" s="81"/>
      <c r="CV4" s="81"/>
      <c r="CW4" s="81" t="s">
        <v>64</v>
      </c>
      <c r="CX4" s="81"/>
      <c r="CY4" s="81"/>
      <c r="CZ4" s="81"/>
      <c r="DA4" s="81"/>
      <c r="DB4" s="81"/>
      <c r="DC4" s="81"/>
      <c r="DD4" s="81"/>
      <c r="DE4" s="81"/>
      <c r="DF4" s="81"/>
      <c r="DG4" s="81"/>
      <c r="DH4" s="81" t="s">
        <v>65</v>
      </c>
      <c r="DI4" s="81"/>
      <c r="DJ4" s="81"/>
      <c r="DK4" s="81"/>
      <c r="DL4" s="81"/>
      <c r="DM4" s="81"/>
      <c r="DN4" s="81"/>
      <c r="DO4" s="81"/>
      <c r="DP4" s="81"/>
      <c r="DQ4" s="81"/>
      <c r="DR4" s="81"/>
      <c r="DS4" s="81" t="s">
        <v>66</v>
      </c>
      <c r="DT4" s="81"/>
      <c r="DU4" s="81"/>
      <c r="DV4" s="81"/>
      <c r="DW4" s="81"/>
      <c r="DX4" s="81"/>
      <c r="DY4" s="81"/>
      <c r="DZ4" s="81"/>
      <c r="EA4" s="81"/>
      <c r="EB4" s="81"/>
      <c r="EC4" s="81"/>
      <c r="ED4" s="81" t="s">
        <v>67</v>
      </c>
      <c r="EE4" s="81"/>
      <c r="EF4" s="81"/>
      <c r="EG4" s="81"/>
      <c r="EH4" s="81"/>
      <c r="EI4" s="81"/>
      <c r="EJ4" s="81"/>
      <c r="EK4" s="81"/>
      <c r="EL4" s="81"/>
      <c r="EM4" s="81"/>
      <c r="EN4" s="81"/>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2018</v>
      </c>
      <c r="C6" s="34">
        <f t="shared" ref="C6:W6" si="3">C7</f>
        <v>222054</v>
      </c>
      <c r="D6" s="34">
        <f t="shared" si="3"/>
        <v>47</v>
      </c>
      <c r="E6" s="34">
        <f t="shared" si="3"/>
        <v>1</v>
      </c>
      <c r="F6" s="34">
        <f t="shared" si="3"/>
        <v>0</v>
      </c>
      <c r="G6" s="34">
        <f t="shared" si="3"/>
        <v>0</v>
      </c>
      <c r="H6" s="34" t="str">
        <f t="shared" si="3"/>
        <v>静岡県　熱海市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0.49</v>
      </c>
      <c r="Q6" s="35">
        <f t="shared" si="3"/>
        <v>3403</v>
      </c>
      <c r="R6" s="35">
        <f t="shared" si="3"/>
        <v>37042</v>
      </c>
      <c r="S6" s="35">
        <f t="shared" si="3"/>
        <v>61.78</v>
      </c>
      <c r="T6" s="35">
        <f t="shared" si="3"/>
        <v>599.58000000000004</v>
      </c>
      <c r="U6" s="35">
        <f t="shared" si="3"/>
        <v>182</v>
      </c>
      <c r="V6" s="35">
        <f t="shared" si="3"/>
        <v>0.44</v>
      </c>
      <c r="W6" s="35">
        <f t="shared" si="3"/>
        <v>413.64</v>
      </c>
      <c r="X6" s="36">
        <f>IF(X7="",NA(),X7)</f>
        <v>96.15</v>
      </c>
      <c r="Y6" s="36">
        <f t="shared" ref="Y6:AG6" si="4">IF(Y7="",NA(),Y7)</f>
        <v>96.16</v>
      </c>
      <c r="Z6" s="36">
        <f t="shared" si="4"/>
        <v>93.41</v>
      </c>
      <c r="AA6" s="36">
        <f t="shared" si="4"/>
        <v>92.5</v>
      </c>
      <c r="AB6" s="36">
        <f t="shared" si="4"/>
        <v>92.35</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151.77000000000001</v>
      </c>
      <c r="BF6" s="36">
        <f t="shared" ref="BF6:BN6" si="7">IF(BF7="",NA(),BF7)</f>
        <v>166.98</v>
      </c>
      <c r="BG6" s="36">
        <f t="shared" si="7"/>
        <v>174.49</v>
      </c>
      <c r="BH6" s="36">
        <f t="shared" si="7"/>
        <v>181.71</v>
      </c>
      <c r="BI6" s="36">
        <f t="shared" si="7"/>
        <v>194.44</v>
      </c>
      <c r="BJ6" s="36">
        <f t="shared" si="7"/>
        <v>1486.62</v>
      </c>
      <c r="BK6" s="36">
        <f t="shared" si="7"/>
        <v>1510.14</v>
      </c>
      <c r="BL6" s="36">
        <f t="shared" si="7"/>
        <v>1595.62</v>
      </c>
      <c r="BM6" s="36">
        <f t="shared" si="7"/>
        <v>1302.33</v>
      </c>
      <c r="BN6" s="36">
        <f t="shared" si="7"/>
        <v>1274.21</v>
      </c>
      <c r="BO6" s="35" t="str">
        <f>IF(BO7="","",IF(BO7="-","【-】","【"&amp;SUBSTITUTE(TEXT(BO7,"#,##0.00"),"-","△")&amp;"】"))</f>
        <v>【1,074.14】</v>
      </c>
      <c r="BP6" s="36">
        <f>IF(BP7="",NA(),BP7)</f>
        <v>89.62</v>
      </c>
      <c r="BQ6" s="36">
        <f t="shared" ref="BQ6:BY6" si="8">IF(BQ7="",NA(),BQ7)</f>
        <v>89.63</v>
      </c>
      <c r="BR6" s="36">
        <f t="shared" si="8"/>
        <v>80.010000000000005</v>
      </c>
      <c r="BS6" s="36">
        <f t="shared" si="8"/>
        <v>87.21</v>
      </c>
      <c r="BT6" s="36">
        <f t="shared" si="8"/>
        <v>84.1</v>
      </c>
      <c r="BU6" s="36">
        <f t="shared" si="8"/>
        <v>24.39</v>
      </c>
      <c r="BV6" s="36">
        <f t="shared" si="8"/>
        <v>22.67</v>
      </c>
      <c r="BW6" s="36">
        <f t="shared" si="8"/>
        <v>37.92</v>
      </c>
      <c r="BX6" s="36">
        <f t="shared" si="8"/>
        <v>40.89</v>
      </c>
      <c r="BY6" s="36">
        <f t="shared" si="8"/>
        <v>41.25</v>
      </c>
      <c r="BZ6" s="35" t="str">
        <f>IF(BZ7="","",IF(BZ7="-","【-】","【"&amp;SUBSTITUTE(TEXT(BZ7,"#,##0.00"),"-","△")&amp;"】"))</f>
        <v>【54.36】</v>
      </c>
      <c r="CA6" s="36">
        <f>IF(CA7="",NA(),CA7)</f>
        <v>223.6</v>
      </c>
      <c r="CB6" s="36">
        <f t="shared" ref="CB6:CJ6" si="9">IF(CB7="",NA(),CB7)</f>
        <v>224.75</v>
      </c>
      <c r="CC6" s="36">
        <f t="shared" si="9"/>
        <v>252.3</v>
      </c>
      <c r="CD6" s="36">
        <f t="shared" si="9"/>
        <v>231.4</v>
      </c>
      <c r="CE6" s="36">
        <f t="shared" si="9"/>
        <v>240.03</v>
      </c>
      <c r="CF6" s="36">
        <f t="shared" si="9"/>
        <v>734.18</v>
      </c>
      <c r="CG6" s="36">
        <f t="shared" si="9"/>
        <v>789.62</v>
      </c>
      <c r="CH6" s="36">
        <f t="shared" si="9"/>
        <v>423.18</v>
      </c>
      <c r="CI6" s="36">
        <f t="shared" si="9"/>
        <v>383.2</v>
      </c>
      <c r="CJ6" s="36">
        <f t="shared" si="9"/>
        <v>383.25</v>
      </c>
      <c r="CK6" s="35" t="str">
        <f>IF(CK7="","",IF(CK7="-","【-】","【"&amp;SUBSTITUTE(TEXT(CK7,"#,##0.00"),"-","△")&amp;"】"))</f>
        <v>【296.40】</v>
      </c>
      <c r="CL6" s="36">
        <f>IF(CL7="",NA(),CL7)</f>
        <v>40.33</v>
      </c>
      <c r="CM6" s="36">
        <f t="shared" ref="CM6:CU6" si="10">IF(CM7="",NA(),CM7)</f>
        <v>40.98</v>
      </c>
      <c r="CN6" s="36">
        <f t="shared" si="10"/>
        <v>37.18</v>
      </c>
      <c r="CO6" s="36">
        <f t="shared" si="10"/>
        <v>36.36</v>
      </c>
      <c r="CP6" s="36">
        <f t="shared" si="10"/>
        <v>35.76</v>
      </c>
      <c r="CQ6" s="36">
        <f t="shared" si="10"/>
        <v>48.36</v>
      </c>
      <c r="CR6" s="36">
        <f t="shared" si="10"/>
        <v>48.7</v>
      </c>
      <c r="CS6" s="36">
        <f t="shared" si="10"/>
        <v>46.9</v>
      </c>
      <c r="CT6" s="36">
        <f t="shared" si="10"/>
        <v>47.95</v>
      </c>
      <c r="CU6" s="36">
        <f t="shared" si="10"/>
        <v>48.26</v>
      </c>
      <c r="CV6" s="35" t="str">
        <f>IF(CV7="","",IF(CV7="-","【-】","【"&amp;SUBSTITUTE(TEXT(CV7,"#,##0.00"),"-","△")&amp;"】"))</f>
        <v>【55.95】</v>
      </c>
      <c r="CW6" s="36">
        <f>IF(CW7="",NA(),CW7)</f>
        <v>89.46</v>
      </c>
      <c r="CX6" s="36">
        <f t="shared" ref="CX6:DF6" si="11">IF(CX7="",NA(),CX7)</f>
        <v>90.11</v>
      </c>
      <c r="CY6" s="36">
        <f t="shared" si="11"/>
        <v>99.67</v>
      </c>
      <c r="CZ6" s="36">
        <f t="shared" si="11"/>
        <v>99.78</v>
      </c>
      <c r="DA6" s="36">
        <f t="shared" si="11"/>
        <v>98</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222054</v>
      </c>
      <c r="D7" s="38">
        <v>47</v>
      </c>
      <c r="E7" s="38">
        <v>1</v>
      </c>
      <c r="F7" s="38">
        <v>0</v>
      </c>
      <c r="G7" s="38">
        <v>0</v>
      </c>
      <c r="H7" s="38" t="s">
        <v>97</v>
      </c>
      <c r="I7" s="38" t="s">
        <v>98</v>
      </c>
      <c r="J7" s="38" t="s">
        <v>99</v>
      </c>
      <c r="K7" s="38" t="s">
        <v>100</v>
      </c>
      <c r="L7" s="38" t="s">
        <v>101</v>
      </c>
      <c r="M7" s="38" t="s">
        <v>102</v>
      </c>
      <c r="N7" s="39" t="s">
        <v>103</v>
      </c>
      <c r="O7" s="39" t="s">
        <v>104</v>
      </c>
      <c r="P7" s="39">
        <v>0.49</v>
      </c>
      <c r="Q7" s="39">
        <v>3403</v>
      </c>
      <c r="R7" s="39">
        <v>37042</v>
      </c>
      <c r="S7" s="39">
        <v>61.78</v>
      </c>
      <c r="T7" s="39">
        <v>599.58000000000004</v>
      </c>
      <c r="U7" s="39">
        <v>182</v>
      </c>
      <c r="V7" s="39">
        <v>0.44</v>
      </c>
      <c r="W7" s="39">
        <v>413.64</v>
      </c>
      <c r="X7" s="39">
        <v>96.15</v>
      </c>
      <c r="Y7" s="39">
        <v>96.16</v>
      </c>
      <c r="Z7" s="39">
        <v>93.41</v>
      </c>
      <c r="AA7" s="39">
        <v>92.5</v>
      </c>
      <c r="AB7" s="39">
        <v>92.35</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151.77000000000001</v>
      </c>
      <c r="BF7" s="39">
        <v>166.98</v>
      </c>
      <c r="BG7" s="39">
        <v>174.49</v>
      </c>
      <c r="BH7" s="39">
        <v>181.71</v>
      </c>
      <c r="BI7" s="39">
        <v>194.44</v>
      </c>
      <c r="BJ7" s="39">
        <v>1486.62</v>
      </c>
      <c r="BK7" s="39">
        <v>1510.14</v>
      </c>
      <c r="BL7" s="39">
        <v>1595.62</v>
      </c>
      <c r="BM7" s="39">
        <v>1302.33</v>
      </c>
      <c r="BN7" s="39">
        <v>1274.21</v>
      </c>
      <c r="BO7" s="39">
        <v>1074.1400000000001</v>
      </c>
      <c r="BP7" s="39">
        <v>89.62</v>
      </c>
      <c r="BQ7" s="39">
        <v>89.63</v>
      </c>
      <c r="BR7" s="39">
        <v>80.010000000000005</v>
      </c>
      <c r="BS7" s="39">
        <v>87.21</v>
      </c>
      <c r="BT7" s="39">
        <v>84.1</v>
      </c>
      <c r="BU7" s="39">
        <v>24.39</v>
      </c>
      <c r="BV7" s="39">
        <v>22.67</v>
      </c>
      <c r="BW7" s="39">
        <v>37.92</v>
      </c>
      <c r="BX7" s="39">
        <v>40.89</v>
      </c>
      <c r="BY7" s="39">
        <v>41.25</v>
      </c>
      <c r="BZ7" s="39">
        <v>54.36</v>
      </c>
      <c r="CA7" s="39">
        <v>223.6</v>
      </c>
      <c r="CB7" s="39">
        <v>224.75</v>
      </c>
      <c r="CC7" s="39">
        <v>252.3</v>
      </c>
      <c r="CD7" s="39">
        <v>231.4</v>
      </c>
      <c r="CE7" s="39">
        <v>240.03</v>
      </c>
      <c r="CF7" s="39">
        <v>734.18</v>
      </c>
      <c r="CG7" s="39">
        <v>789.62</v>
      </c>
      <c r="CH7" s="39">
        <v>423.18</v>
      </c>
      <c r="CI7" s="39">
        <v>383.2</v>
      </c>
      <c r="CJ7" s="39">
        <v>383.25</v>
      </c>
      <c r="CK7" s="39">
        <v>296.39999999999998</v>
      </c>
      <c r="CL7" s="39">
        <v>40.33</v>
      </c>
      <c r="CM7" s="39">
        <v>40.98</v>
      </c>
      <c r="CN7" s="39">
        <v>37.18</v>
      </c>
      <c r="CO7" s="39">
        <v>36.36</v>
      </c>
      <c r="CP7" s="39">
        <v>35.76</v>
      </c>
      <c r="CQ7" s="39">
        <v>48.36</v>
      </c>
      <c r="CR7" s="39">
        <v>48.7</v>
      </c>
      <c r="CS7" s="39">
        <v>46.9</v>
      </c>
      <c r="CT7" s="39">
        <v>47.95</v>
      </c>
      <c r="CU7" s="39">
        <v>48.26</v>
      </c>
      <c r="CV7" s="39">
        <v>55.95</v>
      </c>
      <c r="CW7" s="39">
        <v>89.46</v>
      </c>
      <c r="CX7" s="39">
        <v>90.11</v>
      </c>
      <c r="CY7" s="39">
        <v>99.67</v>
      </c>
      <c r="CZ7" s="39">
        <v>99.78</v>
      </c>
      <c r="DA7" s="39">
        <v>98</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